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АЖНОЕ\ОБЪЕМЫ\2023\Тарифное соглашение 2023 и ДС к нему\ДС № 11 от 23.11.2023\ДС № 11 от 23.11.2023_ИТОГ\"/>
    </mc:Choice>
  </mc:AlternateContent>
  <bookViews>
    <workbookView xWindow="0" yWindow="0" windowWidth="24750" windowHeight="12435"/>
  </bookViews>
  <sheets>
    <sheet name="ноябрь" sheetId="49" r:id="rId1"/>
  </sheets>
  <definedNames>
    <definedName name="_xlnm.Print_Titles" localSheetId="0">ноябрь!$B:$B</definedName>
    <definedName name="_xlnm.Print_Area" localSheetId="0">ноябрь!$B$4:$Y$35</definedName>
  </definedNames>
  <calcPr calcId="152511"/>
</workbook>
</file>

<file path=xl/calcChain.xml><?xml version="1.0" encoding="utf-8"?>
<calcChain xmlns="http://schemas.openxmlformats.org/spreadsheetml/2006/main">
  <c r="S34" i="49" l="1"/>
  <c r="S33" i="49"/>
  <c r="S32" i="49"/>
  <c r="S31" i="49"/>
  <c r="S30" i="49"/>
  <c r="S29" i="49"/>
  <c r="S28" i="49"/>
  <c r="S27" i="49"/>
  <c r="S26" i="49"/>
  <c r="S25" i="49"/>
  <c r="S24" i="49"/>
  <c r="S23" i="49"/>
  <c r="S22" i="49"/>
  <c r="S21" i="49"/>
  <c r="S20" i="49"/>
  <c r="S19" i="49"/>
  <c r="S18" i="49"/>
  <c r="S17" i="49"/>
  <c r="S16" i="49"/>
  <c r="S35" i="49" s="1"/>
  <c r="S15" i="49"/>
  <c r="S14" i="49"/>
  <c r="S13" i="49"/>
  <c r="S12" i="49"/>
  <c r="Y35" i="49"/>
  <c r="X35" i="49"/>
  <c r="W35" i="49"/>
  <c r="V35" i="49"/>
  <c r="U35" i="49"/>
  <c r="T35" i="49"/>
  <c r="R35" i="49"/>
  <c r="Q35" i="49"/>
  <c r="P35" i="49"/>
  <c r="O35" i="49"/>
  <c r="N35" i="49"/>
  <c r="L35" i="49" s="1"/>
  <c r="M35" i="49"/>
  <c r="K35" i="49" s="1"/>
  <c r="K12" i="49"/>
  <c r="L34" i="49"/>
  <c r="L33" i="49"/>
  <c r="L32" i="49"/>
  <c r="L31" i="49"/>
  <c r="L30" i="49"/>
  <c r="L29" i="49"/>
  <c r="L28" i="49"/>
  <c r="L27" i="49"/>
  <c r="L26" i="49"/>
  <c r="L25" i="49"/>
  <c r="L24" i="49"/>
  <c r="L23" i="49"/>
  <c r="L22" i="49"/>
  <c r="L21" i="49"/>
  <c r="L20" i="49"/>
  <c r="L19" i="49"/>
  <c r="L18" i="49"/>
  <c r="L17" i="49"/>
  <c r="L16" i="49"/>
  <c r="L15" i="49"/>
  <c r="L14" i="49"/>
  <c r="L13" i="49"/>
  <c r="L12" i="49"/>
  <c r="K34" i="49"/>
  <c r="K33" i="49"/>
  <c r="K32" i="49"/>
  <c r="K31" i="49"/>
  <c r="K30" i="49"/>
  <c r="K29" i="49"/>
  <c r="K28" i="49"/>
  <c r="K27" i="49"/>
  <c r="K26" i="49"/>
  <c r="K25" i="49"/>
  <c r="K24" i="49"/>
  <c r="K23" i="49"/>
  <c r="K22" i="49"/>
  <c r="K21" i="49"/>
  <c r="K20" i="49"/>
  <c r="K19" i="49"/>
  <c r="K18" i="49"/>
  <c r="K17" i="49"/>
  <c r="K16" i="49"/>
  <c r="K15" i="49"/>
  <c r="K14" i="49"/>
  <c r="K13" i="49"/>
</calcChain>
</file>

<file path=xl/sharedStrings.xml><?xml version="1.0" encoding="utf-8"?>
<sst xmlns="http://schemas.openxmlformats.org/spreadsheetml/2006/main" count="53" uniqueCount="53">
  <si>
    <t>ГБУЗ КО "Городская поликлиника"</t>
  </si>
  <si>
    <t>УЗ "Медико-санитарная часть №1"</t>
  </si>
  <si>
    <t>ГБУЗ КО "Детская городская больница"</t>
  </si>
  <si>
    <t>Медицинские организации</t>
  </si>
  <si>
    <t>ФКУЗ "МСЧ МВД РФ по Калужской области"</t>
  </si>
  <si>
    <t>ГБУЗ КО "ЦРБ Жуковского района"</t>
  </si>
  <si>
    <t>ГБУЗ КО "ЦРБ Бабынинского района"</t>
  </si>
  <si>
    <t>ГБУЗ КО "Городская поликлиника ГП " Город Кременки"</t>
  </si>
  <si>
    <t>ГБУЗ КО "ЦРБ Тарусского района"</t>
  </si>
  <si>
    <t>ГБУЗ КО "ЦРБ Боровского района"</t>
  </si>
  <si>
    <t>ГБУЗ КО "ЦРБ Малоярославецкого района"</t>
  </si>
  <si>
    <t>ГБУЗ КО "Калужская областная клиническая больница"</t>
  </si>
  <si>
    <t>ЧУЗ "РЖД-Медицина" г.Калуга"</t>
  </si>
  <si>
    <t>ГБУЗ КО "Калужская городская клиническая больница № 4 имени Хлюстина Антона Семеновича"</t>
  </si>
  <si>
    <t xml:space="preserve">ГБУЗ КО "Центральная межрайонная больница № 5" </t>
  </si>
  <si>
    <t xml:space="preserve">ГБУЗ КО "Центральная межрайонная больница № 1" </t>
  </si>
  <si>
    <t xml:space="preserve">ГБУЗ КО "Центральная межрайонная больница № 3" </t>
  </si>
  <si>
    <t xml:space="preserve">ГБУЗ КО "Центральная межрайонная больница № 6" </t>
  </si>
  <si>
    <t>ГБУЗ КО "Центральная межрайонная больница № 4"</t>
  </si>
  <si>
    <t xml:space="preserve">ГБУЗ КО "Центральная межрайонная больница № 2" </t>
  </si>
  <si>
    <t xml:space="preserve">Численность населения </t>
  </si>
  <si>
    <t>УЗ "Медико-санитарная часть № 2"</t>
  </si>
  <si>
    <t>Приложение № 6 к Соглашению</t>
  </si>
  <si>
    <t>Объем средств, направляемых на финансовое обеспечение фельдшерских, фельдшерско-акушерских пунктов на месяц, руб.</t>
  </si>
  <si>
    <t xml:space="preserve">Дифференцированные подушевые нормативы (тарифы) для оплаты амбулаторно-поликлинической помощи, оказанной медицинскими организациями, имеющими прикрепленное население на 2023 год (руб.) </t>
  </si>
  <si>
    <t xml:space="preserve">Объем финансового обеспечения по подушевому нормативу на I квартал, руб. </t>
  </si>
  <si>
    <t xml:space="preserve">Объем финансового обеспечения по подушевому нормативу на II квартал, руб.  </t>
  </si>
  <si>
    <t xml:space="preserve">Объем финансового обеспечения по подушевому нормативу на III квартал, руб.  </t>
  </si>
  <si>
    <t xml:space="preserve">Объем финансового обеспечения по подушевому нормативу на IV квартал , руб.  </t>
  </si>
  <si>
    <t xml:space="preserve">Объем финансового обеспечения по подушевому нормативу  год, руб.  </t>
  </si>
  <si>
    <t xml:space="preserve">Объем средств, направляемых на финансовое обеспечение фельдшерских, фельдшерско-акушерских пунктов  на I квартал  , руб. </t>
  </si>
  <si>
    <t xml:space="preserve">Объем средств, направляемых на финансовое обеспечение фельдшерских, фельдшерско-акушерских пунктов на II квартал, руб. </t>
  </si>
  <si>
    <t xml:space="preserve">Объем средств, направляемых на финансовое обеспечение фельдшерских, фельдшерско-акушерских пунктов на III квартал, руб. </t>
  </si>
  <si>
    <t xml:space="preserve">Объем средств, направляемых на финансовое обеспечение фельдшерских, фельдшерско-акушерских пунктов на IV квартал  , руб. </t>
  </si>
  <si>
    <t>Объем средств, направляемых на финансовое обеспечение фельдшерских, фельдшерско-акушерских пунктов на год, руб.</t>
  </si>
  <si>
    <t xml:space="preserve">коэффициент половозрастного состава
</t>
  </si>
  <si>
    <t xml:space="preserve"> к Дополнительному соглашению</t>
  </si>
  <si>
    <t>ИТОГО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</si>
  <si>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</t>
  </si>
  <si>
    <t>коэффициент достижения целевых показателей уровня заработной платы медицинских работников, предусмотренного "дорожными картами" развития здравоохранения в Калужской области</t>
  </si>
  <si>
    <t xml:space="preserve">коэффициент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площади медицинской организации)
</t>
  </si>
  <si>
    <t xml:space="preserve">поправочный коэффициент </t>
  </si>
  <si>
    <t>размер базового подушевого норматива финансирования 
  на месяц</t>
  </si>
  <si>
    <t>коэффициент дифференциации субъекта Российской Федерации, рассчитанный в соответствии с Постановлением № 462</t>
  </si>
  <si>
    <t>ГБУЗ КО "Калужская городская клиническая больница № 5"</t>
  </si>
  <si>
    <t>КГУ ИМ. К.Э. Циолковского, Калужский государственный университет им. К.Э. Циолковского</t>
  </si>
  <si>
    <t>Объем финансового обеспечения по подушевому нормативу  на ноябрь месяц, руб.</t>
  </si>
  <si>
    <t>Объем финансового обеспечения по подушевому нормативу  на декабрь месяц, руб.</t>
  </si>
  <si>
    <t xml:space="preserve">Фактические дифференцированные подушевые нормативы финансирования амбулаторной медицинской помощи на ноябрь  месяц, руб.
</t>
  </si>
  <si>
    <t xml:space="preserve">Фактические дифференцированные подушевые нормативы финансирования амбулаторной медицинской помощи на декабрь  месяц, руб.
</t>
  </si>
  <si>
    <t>от 23.11.2023  №11 к Соглашению</t>
  </si>
  <si>
    <t>ФГБУЗ " Клиническая больница №8 Федерального медико-биологического агентства"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</si>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</sst>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#,##0.000"/>
    <numFmt numFmtId="166" formatCode="#,##0.000000"/>
    <numFmt numFmtId="167" formatCode="#,##0.000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ahoma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7">
    <xf numFmtId="0" fontId="0" fillId="0" borderId="0"/>
    <xf numFmtId="0" fontId="2" fillId="0" borderId="0"/>
    <xf numFmtId="0" fontId="4" fillId="0" borderId="0"/>
    <xf numFmtId="0" fontId="5" fillId="0" borderId="0"/>
    <xf numFmtId="0" fontId="5" fillId="0" borderId="0"/>
    <xf numFmtId="0" fontId="7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9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</cellStyleXfs>
  <cellXfs count="36">
    <xf numFmtId="0" fontId="0" fillId="0" borderId="0" xfId="0"/>
    <xf numFmtId="0" fontId="3" fillId="0" borderId="0" xfId="0" applyFont="1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4" fontId="1" fillId="0" borderId="1" xfId="0" applyNumberFormat="1" applyFont="1" applyFill="1" applyBorder="1"/>
    <xf numFmtId="167" fontId="1" fillId="0" borderId="1" xfId="0" applyNumberFormat="1" applyFont="1" applyFill="1" applyBorder="1"/>
    <xf numFmtId="164" fontId="1" fillId="0" borderId="1" xfId="0" applyNumberFormat="1" applyFont="1" applyFill="1" applyBorder="1"/>
    <xf numFmtId="4" fontId="1" fillId="0" borderId="1" xfId="5" applyNumberFormat="1" applyFont="1" applyFill="1" applyBorder="1"/>
    <xf numFmtId="3" fontId="1" fillId="0" borderId="1" xfId="0" applyNumberFormat="1" applyFont="1" applyFill="1" applyBorder="1"/>
    <xf numFmtId="0" fontId="1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/>
    <xf numFmtId="0" fontId="1" fillId="0" borderId="0" xfId="0" applyFont="1" applyFill="1" applyBorder="1"/>
    <xf numFmtId="4" fontId="1" fillId="0" borderId="0" xfId="0" applyNumberFormat="1" applyFont="1" applyFill="1"/>
    <xf numFmtId="0" fontId="3" fillId="0" borderId="1" xfId="2" applyFont="1" applyFill="1" applyBorder="1" applyAlignment="1">
      <alignment horizontal="center" vertical="center" wrapText="1"/>
    </xf>
    <xf numFmtId="167" fontId="1" fillId="0" borderId="1" xfId="2" applyNumberFormat="1" applyFont="1" applyFill="1" applyBorder="1"/>
    <xf numFmtId="167" fontId="3" fillId="0" borderId="1" xfId="2" applyNumberFormat="1" applyFont="1" applyFill="1" applyBorder="1"/>
    <xf numFmtId="4" fontId="3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6" fillId="0" borderId="2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166" fontId="1" fillId="0" borderId="1" xfId="0" applyNumberFormat="1" applyFont="1" applyFill="1" applyBorder="1"/>
    <xf numFmtId="0" fontId="1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/>
    <xf numFmtId="3" fontId="3" fillId="0" borderId="1" xfId="0" applyNumberFormat="1" applyFont="1" applyFill="1" applyBorder="1"/>
    <xf numFmtId="0" fontId="3" fillId="2" borderId="0" xfId="6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4" fontId="1" fillId="2" borderId="1" xfId="28" applyNumberFormat="1" applyFont="1" applyFill="1" applyBorder="1"/>
    <xf numFmtId="4" fontId="3" fillId="2" borderId="1" xfId="30" applyNumberFormat="1" applyFont="1" applyFill="1" applyBorder="1"/>
    <xf numFmtId="4" fontId="1" fillId="2" borderId="1" xfId="28" applyNumberFormat="1" applyFont="1" applyFill="1" applyBorder="1"/>
    <xf numFmtId="167" fontId="1" fillId="2" borderId="1" xfId="28" applyNumberFormat="1" applyFont="1" applyFill="1" applyBorder="1"/>
    <xf numFmtId="4" fontId="1" fillId="2" borderId="1" xfId="0" applyNumberFormat="1" applyFont="1" applyFill="1" applyBorder="1"/>
    <xf numFmtId="0" fontId="6" fillId="0" borderId="2" xfId="0" applyNumberFormat="1" applyFont="1" applyFill="1" applyBorder="1" applyAlignment="1">
      <alignment horizontal="center" vertical="center" wrapText="1"/>
    </xf>
  </cellXfs>
  <cellStyles count="37">
    <cellStyle name="Обычный" xfId="0" builtinId="0"/>
    <cellStyle name="Обычный 11" xfId="28"/>
    <cellStyle name="Обычный 12" xfId="30"/>
    <cellStyle name="Обычный 2" xfId="1"/>
    <cellStyle name="Обычный 2 10" xfId="27"/>
    <cellStyle name="Обычный 2 11" xfId="29"/>
    <cellStyle name="Обычный 2 12" xfId="31"/>
    <cellStyle name="Обычный 2 13" xfId="32"/>
    <cellStyle name="Обычный 2 14" xfId="33"/>
    <cellStyle name="Обычный 2 15" xfId="19"/>
    <cellStyle name="Обычный 2 2" xfId="7"/>
    <cellStyle name="Обычный 2 2 2" xfId="8"/>
    <cellStyle name="Обычный 2 2 2 2" xfId="4"/>
    <cellStyle name="Обычный 2 2 3" xfId="9"/>
    <cellStyle name="Обычный 2 3" xfId="12"/>
    <cellStyle name="Обычный 2 4" xfId="6"/>
    <cellStyle name="Обычный 2 4 2" xfId="13"/>
    <cellStyle name="Обычный 2 4 2 2" xfId="20"/>
    <cellStyle name="Обычный 2 4 2 3" xfId="36"/>
    <cellStyle name="Обычный 2 4 3" xfId="23"/>
    <cellStyle name="Обычный 2 4 4" xfId="25"/>
    <cellStyle name="Обычный 2 4 5" xfId="35"/>
    <cellStyle name="Обычный 2 5" xfId="15"/>
    <cellStyle name="Обычный 2 6" xfId="16"/>
    <cellStyle name="Обычный 2 7" xfId="17"/>
    <cellStyle name="Обычный 2 8" xfId="18"/>
    <cellStyle name="Обычный 2 9" xfId="21"/>
    <cellStyle name="Обычный 25" xfId="2"/>
    <cellStyle name="Обычный 3" xfId="5"/>
    <cellStyle name="Обычный 3 2" xfId="10"/>
    <cellStyle name="Обычный 3 3" xfId="22"/>
    <cellStyle name="Обычный 3 4" xfId="24"/>
    <cellStyle name="Обычный 3 5" xfId="34"/>
    <cellStyle name="Обычный 4" xfId="14"/>
    <cellStyle name="Обычный 6" xfId="3"/>
    <cellStyle name="Обычный 8" xfId="26"/>
    <cellStyle name="Финансовый 2 2" xfId="11"/>
  </cellStyles>
  <dxfs count="0"/>
  <tableStyles count="0" defaultTableStyle="TableStyleMedium2" defaultPivotStyle="PivotStyleLight16"/>
  <colors>
    <mruColors>
      <color rgb="FFCCCCFF"/>
      <color rgb="FFFFCCCC"/>
      <color rgb="FF99FFCC"/>
      <color rgb="FFCCFF66"/>
      <color rgb="FFFF33CC"/>
      <color rgb="FF339933"/>
      <color rgb="FFFFFFCC"/>
      <color rgb="FF0000FF"/>
      <color rgb="FF99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7"/>
  <sheetViews>
    <sheetView tabSelected="1" topLeftCell="A10" zoomScale="73" zoomScaleNormal="73" workbookViewId="0">
      <selection activeCell="J26" sqref="J26"/>
    </sheetView>
  </sheetViews>
  <sheetFormatPr defaultRowHeight="15" x14ac:dyDescent="0.25"/>
  <cols>
    <col min="1" max="1" width="8.5703125" style="14" customWidth="1"/>
    <col min="2" max="2" width="55.42578125" style="2" customWidth="1"/>
    <col min="3" max="3" width="15" style="2" customWidth="1"/>
    <col min="4" max="4" width="14" style="2" customWidth="1"/>
    <col min="5" max="5" width="14.5703125" style="2" customWidth="1"/>
    <col min="6" max="6" width="21.28515625" style="2" customWidth="1"/>
    <col min="7" max="7" width="17" style="2" customWidth="1"/>
    <col min="8" max="8" width="22.140625" style="2" customWidth="1"/>
    <col min="9" max="9" width="23.5703125" style="2" customWidth="1"/>
    <col min="10" max="10" width="14.140625" style="2" customWidth="1"/>
    <col min="11" max="11" width="17.85546875" style="2" customWidth="1"/>
    <col min="12" max="12" width="17" style="2" customWidth="1"/>
    <col min="13" max="14" width="17.42578125" style="2" customWidth="1"/>
    <col min="15" max="15" width="16.42578125" style="2" customWidth="1"/>
    <col min="16" max="16" width="17.140625" style="2" customWidth="1"/>
    <col min="17" max="17" width="17" style="2" customWidth="1"/>
    <col min="18" max="18" width="18" style="2" customWidth="1"/>
    <col min="19" max="19" width="18.140625" style="2" customWidth="1"/>
    <col min="20" max="21" width="16.7109375" style="2" customWidth="1"/>
    <col min="22" max="23" width="17.85546875" style="2" customWidth="1"/>
    <col min="24" max="24" width="16.85546875" style="2" customWidth="1"/>
    <col min="25" max="25" width="16.140625" style="2" customWidth="1"/>
    <col min="26" max="16384" width="9.140625" style="2"/>
  </cols>
  <sheetData>
    <row r="1" spans="1:26" x14ac:dyDescent="0.25">
      <c r="B1" s="1"/>
      <c r="M1" s="20"/>
      <c r="N1" s="20"/>
    </row>
    <row r="2" spans="1:26" ht="18.75" customHeight="1" x14ac:dyDescent="0.25">
      <c r="B2" s="1"/>
      <c r="M2" s="20"/>
      <c r="N2" s="20"/>
      <c r="P2" s="20"/>
    </row>
    <row r="3" spans="1:26" ht="15.75" customHeight="1" x14ac:dyDescent="0.25">
      <c r="B3" s="1"/>
      <c r="M3" s="20"/>
      <c r="N3" s="20"/>
      <c r="P3" s="20"/>
    </row>
    <row r="4" spans="1:26" ht="15.75" customHeight="1" x14ac:dyDescent="0.25">
      <c r="B4" s="1"/>
      <c r="M4" s="28" t="s">
        <v>52</v>
      </c>
      <c r="N4" s="20"/>
      <c r="P4" s="20"/>
    </row>
    <row r="5" spans="1:26" ht="15.75" customHeight="1" x14ac:dyDescent="0.25">
      <c r="B5" s="1"/>
      <c r="M5" s="28" t="s">
        <v>36</v>
      </c>
      <c r="N5" s="20"/>
      <c r="P5" s="20"/>
    </row>
    <row r="6" spans="1:26" ht="15.75" customHeight="1" x14ac:dyDescent="0.25">
      <c r="B6" s="1"/>
      <c r="M6" s="28" t="s">
        <v>50</v>
      </c>
      <c r="N6" s="20"/>
      <c r="P6" s="20"/>
    </row>
    <row r="7" spans="1:26" ht="15.75" customHeight="1" x14ac:dyDescent="0.25">
      <c r="B7" s="1"/>
      <c r="M7" s="20"/>
      <c r="N7" s="20"/>
      <c r="P7" s="20"/>
    </row>
    <row r="8" spans="1:26" ht="15.75" customHeight="1" x14ac:dyDescent="0.25">
      <c r="B8" s="1"/>
      <c r="M8" s="20" t="s">
        <v>22</v>
      </c>
      <c r="N8" s="20"/>
      <c r="P8" s="20"/>
    </row>
    <row r="9" spans="1:26" ht="62.25" customHeight="1" x14ac:dyDescent="0.25">
      <c r="C9" s="35" t="s">
        <v>24</v>
      </c>
      <c r="D9" s="35"/>
      <c r="E9" s="35"/>
      <c r="F9" s="35"/>
      <c r="G9" s="35"/>
      <c r="H9" s="35"/>
      <c r="I9" s="35"/>
      <c r="J9" s="35"/>
      <c r="K9" s="21"/>
      <c r="L9" s="21"/>
      <c r="M9" s="21"/>
      <c r="N9" s="21"/>
      <c r="O9" s="21"/>
      <c r="P9" s="21"/>
    </row>
    <row r="10" spans="1:26" ht="253.5" customHeight="1" x14ac:dyDescent="0.25">
      <c r="B10" s="3" t="s">
        <v>3</v>
      </c>
      <c r="C10" s="3" t="s">
        <v>20</v>
      </c>
      <c r="D10" s="3" t="s">
        <v>42</v>
      </c>
      <c r="E10" s="3" t="s">
        <v>35</v>
      </c>
      <c r="F10" s="29" t="s">
        <v>38</v>
      </c>
      <c r="G10" s="3" t="s">
        <v>43</v>
      </c>
      <c r="H10" s="3" t="s">
        <v>39</v>
      </c>
      <c r="I10" s="3" t="s">
        <v>40</v>
      </c>
      <c r="J10" s="22" t="s">
        <v>41</v>
      </c>
      <c r="K10" s="3" t="s">
        <v>48</v>
      </c>
      <c r="L10" s="3" t="s">
        <v>49</v>
      </c>
      <c r="M10" s="3" t="s">
        <v>46</v>
      </c>
      <c r="N10" s="3" t="s">
        <v>47</v>
      </c>
      <c r="O10" s="4" t="s">
        <v>25</v>
      </c>
      <c r="P10" s="4" t="s">
        <v>26</v>
      </c>
      <c r="Q10" s="4" t="s">
        <v>27</v>
      </c>
      <c r="R10" s="4" t="s">
        <v>28</v>
      </c>
      <c r="S10" s="3" t="s">
        <v>29</v>
      </c>
      <c r="T10" s="3" t="s">
        <v>23</v>
      </c>
      <c r="U10" s="3" t="s">
        <v>34</v>
      </c>
      <c r="V10" s="4" t="s">
        <v>30</v>
      </c>
      <c r="W10" s="4" t="s">
        <v>31</v>
      </c>
      <c r="X10" s="4" t="s">
        <v>32</v>
      </c>
      <c r="Y10" s="4" t="s">
        <v>33</v>
      </c>
    </row>
    <row r="11" spans="1:26" ht="16.5" customHeight="1" x14ac:dyDescent="0.25">
      <c r="B11" s="5">
        <v>1</v>
      </c>
      <c r="C11" s="5">
        <v>2</v>
      </c>
      <c r="D11" s="5">
        <v>3</v>
      </c>
      <c r="E11" s="5">
        <v>4</v>
      </c>
      <c r="F11" s="5">
        <v>5</v>
      </c>
      <c r="G11" s="5">
        <v>6</v>
      </c>
      <c r="H11" s="5">
        <v>7</v>
      </c>
      <c r="I11" s="5">
        <v>8</v>
      </c>
      <c r="J11" s="5">
        <v>9</v>
      </c>
      <c r="K11" s="5">
        <v>10</v>
      </c>
      <c r="L11" s="5">
        <v>11</v>
      </c>
      <c r="M11" s="5">
        <v>12</v>
      </c>
      <c r="N11" s="5">
        <v>13</v>
      </c>
      <c r="O11" s="5">
        <v>14</v>
      </c>
      <c r="P11" s="5">
        <v>15</v>
      </c>
      <c r="Q11" s="5">
        <v>16</v>
      </c>
      <c r="R11" s="5">
        <v>17</v>
      </c>
      <c r="S11" s="5">
        <v>18</v>
      </c>
      <c r="T11" s="5">
        <v>19</v>
      </c>
      <c r="U11" s="5">
        <v>20</v>
      </c>
      <c r="V11" s="5">
        <v>21</v>
      </c>
      <c r="W11" s="5">
        <v>22</v>
      </c>
      <c r="X11" s="5">
        <v>23</v>
      </c>
      <c r="Y11" s="5">
        <v>24</v>
      </c>
    </row>
    <row r="12" spans="1:26" ht="30.75" customHeight="1" x14ac:dyDescent="0.25">
      <c r="A12" s="23"/>
      <c r="B12" s="6" t="s">
        <v>51</v>
      </c>
      <c r="C12" s="11">
        <v>123089</v>
      </c>
      <c r="D12" s="7">
        <v>170.20090167933537</v>
      </c>
      <c r="E12" s="17">
        <v>1.25</v>
      </c>
      <c r="F12" s="8">
        <v>1</v>
      </c>
      <c r="G12" s="9">
        <v>1</v>
      </c>
      <c r="H12" s="8">
        <v>1.05</v>
      </c>
      <c r="I12" s="8">
        <v>0.6</v>
      </c>
      <c r="J12" s="24">
        <v>0.61752121871742061</v>
      </c>
      <c r="K12" s="7">
        <f>M12/C12</f>
        <v>210.22331086524102</v>
      </c>
      <c r="L12" s="7">
        <f t="shared" ref="L12:L35" si="0">N12/C12</f>
        <v>82.376939645853597</v>
      </c>
      <c r="M12" s="34">
        <v>25876177.111091651</v>
      </c>
      <c r="N12" s="30">
        <v>10139695.124068473</v>
      </c>
      <c r="O12" s="7">
        <v>45550217.112926431</v>
      </c>
      <c r="P12" s="7">
        <v>54311250.557711594</v>
      </c>
      <c r="Q12" s="7">
        <v>45753350.415384233</v>
      </c>
      <c r="R12" s="7">
        <v>52414886.798067898</v>
      </c>
      <c r="S12" s="7">
        <f>O12+P12+Q12+R12</f>
        <v>198029704.88409016</v>
      </c>
      <c r="T12" s="10">
        <v>0</v>
      </c>
      <c r="U12" s="7">
        <v>0</v>
      </c>
      <c r="V12" s="11">
        <v>0</v>
      </c>
      <c r="W12" s="7">
        <v>0</v>
      </c>
      <c r="X12" s="7">
        <v>0</v>
      </c>
      <c r="Y12" s="7">
        <v>0</v>
      </c>
      <c r="Z12" s="15"/>
    </row>
    <row r="13" spans="1:26" x14ac:dyDescent="0.25">
      <c r="A13" s="23"/>
      <c r="B13" s="6" t="s">
        <v>0</v>
      </c>
      <c r="C13" s="11">
        <v>73288</v>
      </c>
      <c r="D13" s="7">
        <v>170.20090167933537</v>
      </c>
      <c r="E13" s="17">
        <v>1.1579999999999999</v>
      </c>
      <c r="F13" s="8">
        <v>1</v>
      </c>
      <c r="G13" s="9">
        <v>1</v>
      </c>
      <c r="H13" s="8">
        <v>1.1000000000000001</v>
      </c>
      <c r="I13" s="8">
        <v>0.65</v>
      </c>
      <c r="J13" s="24">
        <v>0.61752121871742061</v>
      </c>
      <c r="K13" s="7">
        <f t="shared" ref="K13:K35" si="1">M13/C13</f>
        <v>221.02678691694425</v>
      </c>
      <c r="L13" s="7">
        <f t="shared" si="0"/>
        <v>86.610329801368138</v>
      </c>
      <c r="M13" s="34">
        <v>16198611.15956901</v>
      </c>
      <c r="N13" s="30">
        <v>6347497.8504826678</v>
      </c>
      <c r="O13" s="7">
        <v>24842503.194416862</v>
      </c>
      <c r="P13" s="7">
        <v>31624501.73411582</v>
      </c>
      <c r="Q13" s="7">
        <v>28030151.525084868</v>
      </c>
      <c r="R13" s="7">
        <v>32592736.3911542</v>
      </c>
      <c r="S13" s="7">
        <f t="shared" ref="S13:S34" si="2">O13+P13+Q13+R13</f>
        <v>117089892.84477174</v>
      </c>
      <c r="T13" s="10">
        <v>799300</v>
      </c>
      <c r="U13" s="7">
        <v>9591600</v>
      </c>
      <c r="V13" s="11">
        <v>2397900</v>
      </c>
      <c r="W13" s="7">
        <v>2397900</v>
      </c>
      <c r="X13" s="7">
        <v>2397900</v>
      </c>
      <c r="Y13" s="7">
        <v>2397900</v>
      </c>
      <c r="Z13" s="15"/>
    </row>
    <row r="14" spans="1:26" x14ac:dyDescent="0.25">
      <c r="A14" s="23"/>
      <c r="B14" s="6" t="s">
        <v>4</v>
      </c>
      <c r="C14" s="11">
        <v>82</v>
      </c>
      <c r="D14" s="7">
        <v>170.20090167933537</v>
      </c>
      <c r="E14" s="17">
        <v>1.099</v>
      </c>
      <c r="F14" s="8">
        <v>1</v>
      </c>
      <c r="G14" s="9">
        <v>1</v>
      </c>
      <c r="H14" s="8">
        <v>1</v>
      </c>
      <c r="I14" s="8">
        <v>0.9</v>
      </c>
      <c r="J14" s="24">
        <v>0.61752121871742061</v>
      </c>
      <c r="K14" s="7">
        <f t="shared" si="1"/>
        <v>264.04047844674267</v>
      </c>
      <c r="L14" s="7">
        <f t="shared" si="0"/>
        <v>103.46543619519213</v>
      </c>
      <c r="M14" s="34">
        <v>21651.319232632901</v>
      </c>
      <c r="N14" s="30">
        <v>8484.1657680057542</v>
      </c>
      <c r="O14" s="7">
        <v>38829.555837297827</v>
      </c>
      <c r="P14" s="7">
        <v>36682.446633947875</v>
      </c>
      <c r="Q14" s="7">
        <v>33181.835800067151</v>
      </c>
      <c r="R14" s="7">
        <v>42028.590173682976</v>
      </c>
      <c r="S14" s="7">
        <f t="shared" si="2"/>
        <v>150722.42844499584</v>
      </c>
      <c r="T14" s="10">
        <v>0</v>
      </c>
      <c r="U14" s="7">
        <v>0</v>
      </c>
      <c r="V14" s="11">
        <v>0</v>
      </c>
      <c r="W14" s="7">
        <v>0</v>
      </c>
      <c r="X14" s="7">
        <v>0</v>
      </c>
      <c r="Y14" s="7">
        <v>0</v>
      </c>
      <c r="Z14" s="15"/>
    </row>
    <row r="15" spans="1:26" x14ac:dyDescent="0.25">
      <c r="A15" s="23"/>
      <c r="B15" s="6" t="s">
        <v>21</v>
      </c>
      <c r="C15" s="11">
        <v>1896</v>
      </c>
      <c r="D15" s="7">
        <v>170.20090167933537</v>
      </c>
      <c r="E15" s="17">
        <v>1.319</v>
      </c>
      <c r="F15" s="8">
        <v>1</v>
      </c>
      <c r="G15" s="9">
        <v>1</v>
      </c>
      <c r="H15" s="8">
        <v>1</v>
      </c>
      <c r="I15" s="8">
        <v>0.6</v>
      </c>
      <c r="J15" s="24">
        <v>0.61752121871742061</v>
      </c>
      <c r="K15" s="7">
        <f t="shared" si="1"/>
        <v>211.26441678571652</v>
      </c>
      <c r="L15" s="7">
        <f t="shared" si="0"/>
        <v>82.784901632671165</v>
      </c>
      <c r="M15" s="34">
        <v>400557.33422571851</v>
      </c>
      <c r="N15" s="30">
        <v>156960.17349554453</v>
      </c>
      <c r="O15" s="7">
        <v>768546.86351786903</v>
      </c>
      <c r="P15" s="7">
        <v>666623.01055571926</v>
      </c>
      <c r="Q15" s="7">
        <v>621700.65913967695</v>
      </c>
      <c r="R15" s="7">
        <v>780348.79921009019</v>
      </c>
      <c r="S15" s="7">
        <f t="shared" si="2"/>
        <v>2837219.3324233554</v>
      </c>
      <c r="T15" s="10">
        <v>0</v>
      </c>
      <c r="U15" s="7">
        <v>0</v>
      </c>
      <c r="V15" s="11">
        <v>0</v>
      </c>
      <c r="W15" s="7">
        <v>0</v>
      </c>
      <c r="X15" s="7">
        <v>0</v>
      </c>
      <c r="Y15" s="7">
        <v>0</v>
      </c>
      <c r="Z15" s="15"/>
    </row>
    <row r="16" spans="1:26" x14ac:dyDescent="0.25">
      <c r="A16" s="23"/>
      <c r="B16" s="6" t="s">
        <v>5</v>
      </c>
      <c r="C16" s="11">
        <v>36215</v>
      </c>
      <c r="D16" s="7">
        <v>170.20090167933537</v>
      </c>
      <c r="E16" s="17">
        <v>1.2330000000000001</v>
      </c>
      <c r="F16" s="8">
        <v>1.1046189976529062</v>
      </c>
      <c r="G16" s="9">
        <v>1</v>
      </c>
      <c r="H16" s="8">
        <v>1.05</v>
      </c>
      <c r="I16" s="8">
        <v>0.7</v>
      </c>
      <c r="J16" s="24">
        <v>0.61752121871742061</v>
      </c>
      <c r="K16" s="7">
        <f t="shared" si="1"/>
        <v>267.23493570126851</v>
      </c>
      <c r="L16" s="7">
        <f t="shared" si="0"/>
        <v>104.71719848251531</v>
      </c>
      <c r="M16" s="34">
        <v>9677913.1964214388</v>
      </c>
      <c r="N16" s="30">
        <v>3792333.3430442922</v>
      </c>
      <c r="O16" s="7">
        <v>15141732.356841635</v>
      </c>
      <c r="P16" s="7">
        <v>19330206.270102836</v>
      </c>
      <c r="Q16" s="7">
        <v>16342108.286848776</v>
      </c>
      <c r="R16" s="7">
        <v>19327620.247655138</v>
      </c>
      <c r="S16" s="7">
        <f t="shared" si="2"/>
        <v>70141667.161448389</v>
      </c>
      <c r="T16" s="10">
        <v>1576975</v>
      </c>
      <c r="U16" s="7">
        <v>18923700</v>
      </c>
      <c r="V16" s="11">
        <v>4730925</v>
      </c>
      <c r="W16" s="7">
        <v>4730925</v>
      </c>
      <c r="X16" s="7">
        <v>4730925</v>
      </c>
      <c r="Y16" s="7">
        <v>4730925</v>
      </c>
      <c r="Z16" s="15"/>
    </row>
    <row r="17" spans="1:26" x14ac:dyDescent="0.25">
      <c r="A17" s="23"/>
      <c r="B17" s="6" t="s">
        <v>6</v>
      </c>
      <c r="C17" s="11">
        <v>18793</v>
      </c>
      <c r="D17" s="7">
        <v>170.20090167933537</v>
      </c>
      <c r="E17" s="17">
        <v>1.2410000000000001</v>
      </c>
      <c r="F17" s="8">
        <v>1.0897602298728248</v>
      </c>
      <c r="G17" s="9">
        <v>1</v>
      </c>
      <c r="H17" s="8">
        <v>1.1000000000000001</v>
      </c>
      <c r="I17" s="8">
        <v>1.7</v>
      </c>
      <c r="J17" s="24">
        <v>0.61752121871742061</v>
      </c>
      <c r="K17" s="7">
        <f t="shared" si="1"/>
        <v>675.11017219309065</v>
      </c>
      <c r="L17" s="7">
        <f t="shared" si="0"/>
        <v>264.54492453837275</v>
      </c>
      <c r="M17" s="34">
        <v>12687345.466024753</v>
      </c>
      <c r="N17" s="30">
        <v>4971592.7668496389</v>
      </c>
      <c r="O17" s="7">
        <v>7657136.8579496518</v>
      </c>
      <c r="P17" s="7">
        <v>9721681.4574329965</v>
      </c>
      <c r="Q17" s="7">
        <v>8197184.1891511418</v>
      </c>
      <c r="R17" s="7">
        <v>20596990.674330734</v>
      </c>
      <c r="S17" s="7">
        <f t="shared" si="2"/>
        <v>46172993.178864524</v>
      </c>
      <c r="T17" s="10">
        <v>1174200.0000000002</v>
      </c>
      <c r="U17" s="7">
        <v>14090400.000000002</v>
      </c>
      <c r="V17" s="11">
        <v>3522600.0000000009</v>
      </c>
      <c r="W17" s="7">
        <v>3522600.0000000009</v>
      </c>
      <c r="X17" s="7">
        <v>3522600.0000000009</v>
      </c>
      <c r="Y17" s="7">
        <v>3522600.0000000009</v>
      </c>
      <c r="Z17" s="15"/>
    </row>
    <row r="18" spans="1:26" x14ac:dyDescent="0.25">
      <c r="A18" s="23"/>
      <c r="B18" s="6" t="s">
        <v>7</v>
      </c>
      <c r="C18" s="11">
        <v>9411</v>
      </c>
      <c r="D18" s="7">
        <v>170.20090167933537</v>
      </c>
      <c r="E18" s="17">
        <v>1.2649999999999999</v>
      </c>
      <c r="F18" s="8">
        <v>1.113</v>
      </c>
      <c r="G18" s="9">
        <v>1</v>
      </c>
      <c r="H18" s="8">
        <v>1.1499999999999999</v>
      </c>
      <c r="I18" s="8">
        <v>0.7</v>
      </c>
      <c r="J18" s="24">
        <v>0.61752121871742061</v>
      </c>
      <c r="K18" s="7">
        <f t="shared" si="1"/>
        <v>302.94215241279977</v>
      </c>
      <c r="L18" s="7">
        <f t="shared" si="0"/>
        <v>118.70923021230183</v>
      </c>
      <c r="M18" s="34">
        <v>2850988.5963568585</v>
      </c>
      <c r="N18" s="30">
        <v>1117172.5655279725</v>
      </c>
      <c r="O18" s="7">
        <v>4048853.9303795858</v>
      </c>
      <c r="P18" s="7">
        <v>5239307.1376194078</v>
      </c>
      <c r="Q18" s="7">
        <v>4552451.5923908483</v>
      </c>
      <c r="R18" s="7">
        <v>5599860.6829640102</v>
      </c>
      <c r="S18" s="7">
        <f t="shared" si="2"/>
        <v>19440473.343353853</v>
      </c>
      <c r="T18" s="10">
        <v>0</v>
      </c>
      <c r="U18" s="7">
        <v>0</v>
      </c>
      <c r="V18" s="11">
        <v>0</v>
      </c>
      <c r="W18" s="7">
        <v>0</v>
      </c>
      <c r="X18" s="7">
        <v>0</v>
      </c>
      <c r="Y18" s="7">
        <v>0</v>
      </c>
      <c r="Z18" s="15"/>
    </row>
    <row r="19" spans="1:26" x14ac:dyDescent="0.25">
      <c r="A19" s="23"/>
      <c r="B19" s="6" t="s">
        <v>8</v>
      </c>
      <c r="C19" s="11">
        <v>12238</v>
      </c>
      <c r="D19" s="7">
        <v>170.20090167933537</v>
      </c>
      <c r="E19" s="17">
        <v>1.26</v>
      </c>
      <c r="F19" s="8">
        <v>1.0848931197908156</v>
      </c>
      <c r="G19" s="9">
        <v>1</v>
      </c>
      <c r="H19" s="8">
        <v>1.1000000000000001</v>
      </c>
      <c r="I19" s="8">
        <v>3.5</v>
      </c>
      <c r="J19" s="24">
        <v>0.61752121871742061</v>
      </c>
      <c r="K19" s="7">
        <f t="shared" si="1"/>
        <v>1404.9101132364503</v>
      </c>
      <c r="L19" s="7">
        <f t="shared" si="0"/>
        <v>550.52027831545263</v>
      </c>
      <c r="M19" s="34">
        <v>17193289.965787679</v>
      </c>
      <c r="N19" s="30">
        <v>6737267.1660245089</v>
      </c>
      <c r="O19" s="7">
        <v>5018427.6232121596</v>
      </c>
      <c r="P19" s="7">
        <v>6701886.611257215</v>
      </c>
      <c r="Q19" s="7">
        <v>5733285.103596746</v>
      </c>
      <c r="R19" s="7">
        <v>25985493.547475677</v>
      </c>
      <c r="S19" s="7">
        <f t="shared" si="2"/>
        <v>43439092.885541797</v>
      </c>
      <c r="T19" s="10">
        <v>782800</v>
      </c>
      <c r="U19" s="7">
        <v>9393600</v>
      </c>
      <c r="V19" s="11">
        <v>2348400</v>
      </c>
      <c r="W19" s="7">
        <v>2348400</v>
      </c>
      <c r="X19" s="7">
        <v>2348400</v>
      </c>
      <c r="Y19" s="7">
        <v>2348400</v>
      </c>
      <c r="Z19" s="15"/>
    </row>
    <row r="20" spans="1:26" x14ac:dyDescent="0.25">
      <c r="A20" s="25"/>
      <c r="B20" s="12" t="s">
        <v>9</v>
      </c>
      <c r="C20" s="11">
        <v>63326</v>
      </c>
      <c r="D20" s="7">
        <v>170.20090167933537</v>
      </c>
      <c r="E20" s="17">
        <v>1.242</v>
      </c>
      <c r="F20" s="8">
        <v>1.0612845908473614</v>
      </c>
      <c r="G20" s="9">
        <v>1</v>
      </c>
      <c r="H20" s="8">
        <v>1.1000000000000001</v>
      </c>
      <c r="I20" s="8">
        <v>1.1499999999999999</v>
      </c>
      <c r="J20" s="24">
        <v>0.61752121871742061</v>
      </c>
      <c r="K20" s="7">
        <f t="shared" si="1"/>
        <v>445.11711055070964</v>
      </c>
      <c r="L20" s="7">
        <f t="shared" si="0"/>
        <v>174.42112009489455</v>
      </c>
      <c r="M20" s="34">
        <v>28187486.142734237</v>
      </c>
      <c r="N20" s="30">
        <v>11045391.851129292</v>
      </c>
      <c r="O20" s="7">
        <v>25019394.644945424</v>
      </c>
      <c r="P20" s="7">
        <v>39763582.484265879</v>
      </c>
      <c r="Q20" s="7">
        <v>33832050.27528587</v>
      </c>
      <c r="R20" s="7">
        <v>51359034.44187066</v>
      </c>
      <c r="S20" s="7">
        <f t="shared" si="2"/>
        <v>149974061.84636784</v>
      </c>
      <c r="T20" s="10">
        <v>880650.00000000012</v>
      </c>
      <c r="U20" s="7">
        <v>10567800.000000002</v>
      </c>
      <c r="V20" s="11">
        <v>2641950.0000000005</v>
      </c>
      <c r="W20" s="7">
        <v>2641950.0000000005</v>
      </c>
      <c r="X20" s="7">
        <v>2641950.0000000005</v>
      </c>
      <c r="Y20" s="7">
        <v>2641950.0000000005</v>
      </c>
      <c r="Z20" s="15"/>
    </row>
    <row r="21" spans="1:26" x14ac:dyDescent="0.25">
      <c r="A21" s="23"/>
      <c r="B21" s="6" t="s">
        <v>2</v>
      </c>
      <c r="C21" s="11">
        <v>78251</v>
      </c>
      <c r="D21" s="7">
        <v>170.20090167933537</v>
      </c>
      <c r="E21" s="17">
        <v>2.165</v>
      </c>
      <c r="F21" s="8">
        <v>1</v>
      </c>
      <c r="G21" s="9">
        <v>1</v>
      </c>
      <c r="H21" s="8">
        <v>1.1499999999999999</v>
      </c>
      <c r="I21" s="8">
        <v>1.7</v>
      </c>
      <c r="J21" s="24">
        <v>0.61752121871742061</v>
      </c>
      <c r="K21" s="7">
        <f t="shared" si="1"/>
        <v>1129.886895219616</v>
      </c>
      <c r="L21" s="7">
        <f t="shared" si="0"/>
        <v>442.75120675752231</v>
      </c>
      <c r="M21" s="34">
        <v>88414779.437830165</v>
      </c>
      <c r="N21" s="30">
        <v>34645724.679982878</v>
      </c>
      <c r="O21" s="7">
        <v>51458507.92097567</v>
      </c>
      <c r="P21" s="7">
        <v>70189723.730192214</v>
      </c>
      <c r="Q21" s="7">
        <v>61145638.299522206</v>
      </c>
      <c r="R21" s="7">
        <v>144976455.71105415</v>
      </c>
      <c r="S21" s="7">
        <f t="shared" si="2"/>
        <v>327770325.66174424</v>
      </c>
      <c r="T21" s="10">
        <v>0</v>
      </c>
      <c r="U21" s="7">
        <v>0</v>
      </c>
      <c r="V21" s="11">
        <v>0</v>
      </c>
      <c r="W21" s="7">
        <v>0</v>
      </c>
      <c r="X21" s="7">
        <v>0</v>
      </c>
      <c r="Y21" s="7">
        <v>0</v>
      </c>
      <c r="Z21" s="15"/>
    </row>
    <row r="22" spans="1:26" x14ac:dyDescent="0.25">
      <c r="A22" s="23"/>
      <c r="B22" s="6" t="s">
        <v>10</v>
      </c>
      <c r="C22" s="11">
        <v>58160</v>
      </c>
      <c r="D22" s="7">
        <v>170.20090167933537</v>
      </c>
      <c r="E22" s="17">
        <v>1.2350000000000001</v>
      </c>
      <c r="F22" s="8">
        <v>1.0401110900962862</v>
      </c>
      <c r="G22" s="9">
        <v>1</v>
      </c>
      <c r="H22" s="8">
        <v>1.1499999999999999</v>
      </c>
      <c r="I22" s="8">
        <v>0.7</v>
      </c>
      <c r="J22" s="24">
        <v>0.61752121871742061</v>
      </c>
      <c r="K22" s="7">
        <f t="shared" si="1"/>
        <v>276.04054371429839</v>
      </c>
      <c r="L22" s="7">
        <f t="shared" si="0"/>
        <v>108.16771515856271</v>
      </c>
      <c r="M22" s="34">
        <v>16054518.022423595</v>
      </c>
      <c r="N22" s="30">
        <v>6291034.3136220071</v>
      </c>
      <c r="O22" s="7">
        <v>22586806.480045911</v>
      </c>
      <c r="P22" s="7">
        <v>29702209.171650611</v>
      </c>
      <c r="Q22" s="7">
        <v>26957338.434818488</v>
      </c>
      <c r="R22" s="7">
        <v>32007659.73487727</v>
      </c>
      <c r="S22" s="7">
        <f t="shared" si="2"/>
        <v>111254013.82139228</v>
      </c>
      <c r="T22" s="10">
        <v>2319075</v>
      </c>
      <c r="U22" s="7">
        <v>27828900</v>
      </c>
      <c r="V22" s="11">
        <v>6957225</v>
      </c>
      <c r="W22" s="7">
        <v>6957225</v>
      </c>
      <c r="X22" s="7">
        <v>6957225</v>
      </c>
      <c r="Y22" s="7">
        <v>6957225</v>
      </c>
      <c r="Z22" s="15"/>
    </row>
    <row r="23" spans="1:26" x14ac:dyDescent="0.25">
      <c r="A23" s="23"/>
      <c r="B23" s="6" t="s">
        <v>11</v>
      </c>
      <c r="C23" s="11">
        <v>5899</v>
      </c>
      <c r="D23" s="7">
        <v>170.20090167933537</v>
      </c>
      <c r="E23" s="17">
        <v>1.1739999999999999</v>
      </c>
      <c r="F23" s="8">
        <v>1</v>
      </c>
      <c r="G23" s="9">
        <v>1</v>
      </c>
      <c r="H23" s="8">
        <v>1.05</v>
      </c>
      <c r="I23" s="8">
        <v>0.65</v>
      </c>
      <c r="J23" s="24">
        <v>0.61752121871742061</v>
      </c>
      <c r="K23" s="7">
        <f t="shared" si="1"/>
        <v>213.89521136168719</v>
      </c>
      <c r="L23" s="7">
        <f t="shared" si="0"/>
        <v>83.815790191667844</v>
      </c>
      <c r="M23" s="34">
        <v>1261767.8518225928</v>
      </c>
      <c r="N23" s="30">
        <v>494429.3463406486</v>
      </c>
      <c r="O23" s="7">
        <v>2076080.8504954046</v>
      </c>
      <c r="P23" s="7">
        <v>2446062.7643643552</v>
      </c>
      <c r="Q23" s="7">
        <v>2205593.0248650787</v>
      </c>
      <c r="R23" s="7">
        <v>2546730.6084214011</v>
      </c>
      <c r="S23" s="7">
        <f t="shared" si="2"/>
        <v>9274467.2481462397</v>
      </c>
      <c r="T23" s="10">
        <v>0</v>
      </c>
      <c r="U23" s="7">
        <v>0</v>
      </c>
      <c r="V23" s="11">
        <v>0</v>
      </c>
      <c r="W23" s="7">
        <v>0</v>
      </c>
      <c r="X23" s="7">
        <v>0</v>
      </c>
      <c r="Y23" s="7">
        <v>0</v>
      </c>
      <c r="Z23" s="15"/>
    </row>
    <row r="24" spans="1:26" x14ac:dyDescent="0.25">
      <c r="A24" s="23"/>
      <c r="B24" s="6" t="s">
        <v>12</v>
      </c>
      <c r="C24" s="11">
        <v>4672</v>
      </c>
      <c r="D24" s="7">
        <v>170.20090167933537</v>
      </c>
      <c r="E24" s="17">
        <v>1.258</v>
      </c>
      <c r="F24" s="8">
        <v>1</v>
      </c>
      <c r="G24" s="9">
        <v>1</v>
      </c>
      <c r="H24" s="8">
        <v>1</v>
      </c>
      <c r="I24" s="8">
        <v>0.65</v>
      </c>
      <c r="J24" s="24">
        <v>0.61752121871742061</v>
      </c>
      <c r="K24" s="7">
        <f t="shared" si="1"/>
        <v>218.28520799302549</v>
      </c>
      <c r="L24" s="7">
        <f t="shared" si="0"/>
        <v>85.536029902748538</v>
      </c>
      <c r="M24" s="34">
        <v>1019828.4917434151</v>
      </c>
      <c r="N24" s="30">
        <v>399624.33170564118</v>
      </c>
      <c r="O24" s="7">
        <v>2211818.117092418</v>
      </c>
      <c r="P24" s="7">
        <v>2415453.9596871492</v>
      </c>
      <c r="Q24" s="7">
        <v>1886815.039992074</v>
      </c>
      <c r="R24" s="7">
        <v>2095729.1406461331</v>
      </c>
      <c r="S24" s="7">
        <f t="shared" si="2"/>
        <v>8609816.2574177738</v>
      </c>
      <c r="T24" s="10">
        <v>0</v>
      </c>
      <c r="U24" s="7">
        <v>0</v>
      </c>
      <c r="V24" s="11">
        <v>0</v>
      </c>
      <c r="W24" s="7">
        <v>0</v>
      </c>
      <c r="X24" s="7">
        <v>0</v>
      </c>
      <c r="Y24" s="7">
        <v>0</v>
      </c>
      <c r="Z24" s="15"/>
    </row>
    <row r="25" spans="1:26" x14ac:dyDescent="0.25">
      <c r="A25" s="23"/>
      <c r="B25" s="6" t="s">
        <v>1</v>
      </c>
      <c r="C25" s="11">
        <v>9979</v>
      </c>
      <c r="D25" s="7">
        <v>170.20090167933537</v>
      </c>
      <c r="E25" s="17">
        <v>1.083</v>
      </c>
      <c r="F25" s="8">
        <v>1</v>
      </c>
      <c r="G25" s="9">
        <v>1</v>
      </c>
      <c r="H25" s="8">
        <v>1</v>
      </c>
      <c r="I25" s="8">
        <v>0.6</v>
      </c>
      <c r="J25" s="24">
        <v>0.61752121871742061</v>
      </c>
      <c r="K25" s="7">
        <f t="shared" si="1"/>
        <v>173.46426336537598</v>
      </c>
      <c r="L25" s="7">
        <f t="shared" si="0"/>
        <v>67.972743342064334</v>
      </c>
      <c r="M25" s="34">
        <v>1730999.8841230869</v>
      </c>
      <c r="N25" s="30">
        <v>678300.00581045996</v>
      </c>
      <c r="O25" s="7">
        <v>2276722.7787276763</v>
      </c>
      <c r="P25" s="7">
        <v>2354367.0998818679</v>
      </c>
      <c r="Q25" s="7">
        <v>1967072.1306411412</v>
      </c>
      <c r="R25" s="7">
        <v>3114342.1267055124</v>
      </c>
      <c r="S25" s="7">
        <f t="shared" si="2"/>
        <v>9712504.135956198</v>
      </c>
      <c r="T25" s="10">
        <v>0</v>
      </c>
      <c r="U25" s="7">
        <v>0</v>
      </c>
      <c r="V25" s="11">
        <v>0</v>
      </c>
      <c r="W25" s="7">
        <v>0</v>
      </c>
      <c r="X25" s="7">
        <v>0</v>
      </c>
      <c r="Y25" s="7">
        <v>0</v>
      </c>
      <c r="Z25" s="15"/>
    </row>
    <row r="26" spans="1:26" ht="28.5" customHeight="1" x14ac:dyDescent="0.25">
      <c r="A26" s="23"/>
      <c r="B26" s="6" t="s">
        <v>13</v>
      </c>
      <c r="C26" s="11">
        <v>123850</v>
      </c>
      <c r="D26" s="7">
        <v>170.20090167933537</v>
      </c>
      <c r="E26" s="17">
        <v>1.171</v>
      </c>
      <c r="F26" s="8">
        <v>1.006779087605975</v>
      </c>
      <c r="G26" s="9">
        <v>1</v>
      </c>
      <c r="H26" s="8">
        <v>1.1000000000000001</v>
      </c>
      <c r="I26" s="8">
        <v>1.1499999999999999</v>
      </c>
      <c r="J26" s="24">
        <v>0.61752121871742061</v>
      </c>
      <c r="K26" s="7">
        <f t="shared" si="1"/>
        <v>398.11809357082984</v>
      </c>
      <c r="L26" s="7">
        <f t="shared" si="0"/>
        <v>156.00434619274705</v>
      </c>
      <c r="M26" s="34">
        <v>49306925.888747275</v>
      </c>
      <c r="N26" s="30">
        <v>19321138.275971722</v>
      </c>
      <c r="O26" s="7">
        <v>44821666.617200084</v>
      </c>
      <c r="P26" s="7">
        <v>68598390.791417554</v>
      </c>
      <c r="Q26" s="7">
        <v>59430996.109457076</v>
      </c>
      <c r="R26" s="7">
        <v>89929450.005074799</v>
      </c>
      <c r="S26" s="7">
        <f t="shared" si="2"/>
        <v>262780503.52314952</v>
      </c>
      <c r="T26" s="10">
        <v>1777800</v>
      </c>
      <c r="U26" s="7">
        <v>21333600</v>
      </c>
      <c r="V26" s="11">
        <v>5333400</v>
      </c>
      <c r="W26" s="7">
        <v>5333400</v>
      </c>
      <c r="X26" s="7">
        <v>5333400</v>
      </c>
      <c r="Y26" s="7">
        <v>5333400</v>
      </c>
      <c r="Z26" s="15"/>
    </row>
    <row r="27" spans="1:26" ht="30" x14ac:dyDescent="0.25">
      <c r="A27" s="23"/>
      <c r="B27" s="6" t="s">
        <v>44</v>
      </c>
      <c r="C27" s="11">
        <v>118619</v>
      </c>
      <c r="D27" s="7">
        <v>170.20090167933537</v>
      </c>
      <c r="E27" s="17">
        <v>1.145</v>
      </c>
      <c r="F27" s="8">
        <v>1.014066532343048</v>
      </c>
      <c r="G27" s="9">
        <v>1</v>
      </c>
      <c r="H27" s="8">
        <v>1.1000000000000001</v>
      </c>
      <c r="I27" s="8">
        <v>0.6</v>
      </c>
      <c r="J27" s="24">
        <v>0.61752121871742061</v>
      </c>
      <c r="K27" s="7">
        <f t="shared" si="1"/>
        <v>221.61966159891296</v>
      </c>
      <c r="L27" s="7">
        <f t="shared" si="0"/>
        <v>86.842650383196457</v>
      </c>
      <c r="M27" s="34">
        <v>26288302.639201455</v>
      </c>
      <c r="N27" s="32">
        <v>10301188.34580438</v>
      </c>
      <c r="O27" s="7">
        <v>41540086.487766296</v>
      </c>
      <c r="P27" s="7">
        <v>54015860.548985407</v>
      </c>
      <c r="Q27" s="7">
        <v>47296673.746812358</v>
      </c>
      <c r="R27" s="7">
        <v>53541666.825887591</v>
      </c>
      <c r="S27" s="7">
        <f t="shared" si="2"/>
        <v>196394287.60945165</v>
      </c>
      <c r="T27" s="10">
        <v>1679949.9999999998</v>
      </c>
      <c r="U27" s="7">
        <v>20159399.999999996</v>
      </c>
      <c r="V27" s="11">
        <v>5039849.9999999991</v>
      </c>
      <c r="W27" s="7">
        <v>5039849.9999999991</v>
      </c>
      <c r="X27" s="7">
        <v>5039849.9999999991</v>
      </c>
      <c r="Y27" s="7">
        <v>5039849.9999999991</v>
      </c>
      <c r="Z27" s="15"/>
    </row>
    <row r="28" spans="1:26" ht="21.75" customHeight="1" x14ac:dyDescent="0.25">
      <c r="A28" s="23"/>
      <c r="B28" s="6" t="s">
        <v>14</v>
      </c>
      <c r="C28" s="11">
        <v>35798</v>
      </c>
      <c r="D28" s="7">
        <v>170.20090167933537</v>
      </c>
      <c r="E28" s="17">
        <v>1.2430000000000001</v>
      </c>
      <c r="F28" s="8">
        <v>1.0920464830437453</v>
      </c>
      <c r="G28" s="9">
        <v>1</v>
      </c>
      <c r="H28" s="8">
        <v>1.1499999999999999</v>
      </c>
      <c r="I28" s="8">
        <v>0.8</v>
      </c>
      <c r="J28" s="24">
        <v>0.61752121871742061</v>
      </c>
      <c r="K28" s="7">
        <f t="shared" si="1"/>
        <v>333.37297424395928</v>
      </c>
      <c r="L28" s="7">
        <f t="shared" si="0"/>
        <v>130.63368313353888</v>
      </c>
      <c r="M28" s="34">
        <v>11934085.731985254</v>
      </c>
      <c r="N28" s="30">
        <v>4676424.5888144253</v>
      </c>
      <c r="O28" s="7">
        <v>15120243.008054219</v>
      </c>
      <c r="P28" s="7">
        <v>20363623.92928414</v>
      </c>
      <c r="Q28" s="7">
        <v>17721435.629161958</v>
      </c>
      <c r="R28" s="7">
        <v>22962265.510744039</v>
      </c>
      <c r="S28" s="7">
        <f t="shared" si="2"/>
        <v>76167568.077244356</v>
      </c>
      <c r="T28" s="10">
        <v>5146910</v>
      </c>
      <c r="U28" s="7">
        <v>62154320</v>
      </c>
      <c r="V28" s="11">
        <v>15440730</v>
      </c>
      <c r="W28" s="7">
        <v>15440730</v>
      </c>
      <c r="X28" s="7">
        <v>15538580</v>
      </c>
      <c r="Y28" s="7">
        <v>15734280</v>
      </c>
      <c r="Z28" s="15"/>
    </row>
    <row r="29" spans="1:26" x14ac:dyDescent="0.25">
      <c r="A29" s="23"/>
      <c r="B29" s="6" t="s">
        <v>15</v>
      </c>
      <c r="C29" s="11">
        <v>45620</v>
      </c>
      <c r="D29" s="7">
        <v>170.20090167933537</v>
      </c>
      <c r="E29" s="17">
        <v>1.2470000000000001</v>
      </c>
      <c r="F29" s="8">
        <v>1.0534622972380534</v>
      </c>
      <c r="G29" s="9">
        <v>1</v>
      </c>
      <c r="H29" s="8">
        <v>1.1000000000000001</v>
      </c>
      <c r="I29" s="8">
        <v>3.5</v>
      </c>
      <c r="J29" s="24">
        <v>0.61752121871742061</v>
      </c>
      <c r="K29" s="7">
        <f t="shared" si="1"/>
        <v>1350.1328035573481</v>
      </c>
      <c r="L29" s="7">
        <f t="shared" si="0"/>
        <v>529.05554581349804</v>
      </c>
      <c r="M29" s="34">
        <v>61593058.498286217</v>
      </c>
      <c r="N29" s="30">
        <v>24135514.000011783</v>
      </c>
      <c r="O29" s="7">
        <v>17757110.713633552</v>
      </c>
      <c r="P29" s="7">
        <v>28352847.698892511</v>
      </c>
      <c r="Q29" s="7">
        <v>24293941.06305794</v>
      </c>
      <c r="R29" s="7">
        <v>94436059.265202686</v>
      </c>
      <c r="S29" s="7">
        <f t="shared" si="2"/>
        <v>164839958.74078667</v>
      </c>
      <c r="T29" s="10">
        <v>5283900</v>
      </c>
      <c r="U29" s="7">
        <v>63406800</v>
      </c>
      <c r="V29" s="11">
        <v>15851700</v>
      </c>
      <c r="W29" s="7">
        <v>15851700</v>
      </c>
      <c r="X29" s="7">
        <v>15851700</v>
      </c>
      <c r="Y29" s="7">
        <v>15851700</v>
      </c>
      <c r="Z29" s="15"/>
    </row>
    <row r="30" spans="1:26" x14ac:dyDescent="0.25">
      <c r="A30" s="23"/>
      <c r="B30" s="6" t="s">
        <v>16</v>
      </c>
      <c r="C30" s="11">
        <v>36523</v>
      </c>
      <c r="D30" s="7">
        <v>170.20090167933537</v>
      </c>
      <c r="E30" s="17">
        <v>1.2589999999999999</v>
      </c>
      <c r="F30" s="8">
        <v>1.1004262245708185</v>
      </c>
      <c r="G30" s="9">
        <v>1</v>
      </c>
      <c r="H30" s="8">
        <v>1.1000000000000001</v>
      </c>
      <c r="I30" s="8">
        <v>0.7</v>
      </c>
      <c r="J30" s="24">
        <v>0.61752121871742061</v>
      </c>
      <c r="K30" s="7">
        <f t="shared" si="1"/>
        <v>284.77882650692271</v>
      </c>
      <c r="L30" s="7">
        <f t="shared" si="0"/>
        <v>111.59185014746434</v>
      </c>
      <c r="M30" s="34">
        <v>10400977.080512339</v>
      </c>
      <c r="N30" s="30">
        <v>4075669.1429358404</v>
      </c>
      <c r="O30" s="7">
        <v>15056189.335649762</v>
      </c>
      <c r="P30" s="7">
        <v>20088571.0995428</v>
      </c>
      <c r="Q30" s="7">
        <v>17456834.199379649</v>
      </c>
      <c r="R30" s="7">
        <v>20733562.39808609</v>
      </c>
      <c r="S30" s="7">
        <f t="shared" si="2"/>
        <v>73335157.032658294</v>
      </c>
      <c r="T30" s="10">
        <v>2413825</v>
      </c>
      <c r="U30" s="7">
        <v>28965900</v>
      </c>
      <c r="V30" s="11">
        <v>7241475</v>
      </c>
      <c r="W30" s="7">
        <v>7241475</v>
      </c>
      <c r="X30" s="7">
        <v>7241475</v>
      </c>
      <c r="Y30" s="7">
        <v>7241475</v>
      </c>
      <c r="Z30" s="15"/>
    </row>
    <row r="31" spans="1:26" x14ac:dyDescent="0.25">
      <c r="A31" s="23"/>
      <c r="B31" s="6" t="s">
        <v>17</v>
      </c>
      <c r="C31" s="11">
        <v>57428</v>
      </c>
      <c r="D31" s="7">
        <v>170.20090167933537</v>
      </c>
      <c r="E31" s="17">
        <v>1.2390000000000001</v>
      </c>
      <c r="F31" s="8">
        <v>1.1001431705788116</v>
      </c>
      <c r="G31" s="9">
        <v>1</v>
      </c>
      <c r="H31" s="8">
        <v>1.1000000000000001</v>
      </c>
      <c r="I31" s="8">
        <v>0.8</v>
      </c>
      <c r="J31" s="24">
        <v>0.61752121871742061</v>
      </c>
      <c r="K31" s="7">
        <f t="shared" si="1"/>
        <v>320.20897086808549</v>
      </c>
      <c r="L31" s="7">
        <f t="shared" si="0"/>
        <v>125.47530984406431</v>
      </c>
      <c r="M31" s="34">
        <v>18388960.779012412</v>
      </c>
      <c r="N31" s="30">
        <v>7205796.0937249251</v>
      </c>
      <c r="O31" s="7">
        <v>23818972.803668179</v>
      </c>
      <c r="P31" s="7">
        <v>36472799.491149448</v>
      </c>
      <c r="Q31" s="7">
        <v>31844581.051661182</v>
      </c>
      <c r="R31" s="7">
        <v>37008560.313901201</v>
      </c>
      <c r="S31" s="7">
        <f t="shared" si="2"/>
        <v>129144913.66038001</v>
      </c>
      <c r="T31" s="10">
        <v>2994210</v>
      </c>
      <c r="U31" s="7">
        <v>35930520</v>
      </c>
      <c r="V31" s="11">
        <v>8982630</v>
      </c>
      <c r="W31" s="7">
        <v>8982630</v>
      </c>
      <c r="X31" s="7">
        <v>8982630</v>
      </c>
      <c r="Y31" s="7">
        <v>8982630</v>
      </c>
      <c r="Z31" s="15"/>
    </row>
    <row r="32" spans="1:26" x14ac:dyDescent="0.25">
      <c r="A32" s="23"/>
      <c r="B32" s="6" t="s">
        <v>18</v>
      </c>
      <c r="C32" s="11">
        <v>20339</v>
      </c>
      <c r="D32" s="7">
        <v>170.20090167933537</v>
      </c>
      <c r="E32" s="17">
        <v>1.2529999999999999</v>
      </c>
      <c r="F32" s="8">
        <v>1.0662143664880279</v>
      </c>
      <c r="G32" s="9">
        <v>1</v>
      </c>
      <c r="H32" s="8">
        <v>1.1000000000000001</v>
      </c>
      <c r="I32" s="8">
        <v>0.7</v>
      </c>
      <c r="J32" s="24">
        <v>0.61752121871742061</v>
      </c>
      <c r="K32" s="7">
        <f t="shared" si="1"/>
        <v>274.61018162027409</v>
      </c>
      <c r="L32" s="7">
        <f t="shared" si="0"/>
        <v>107.6072214083397</v>
      </c>
      <c r="M32" s="34">
        <v>5585296.4839747548</v>
      </c>
      <c r="N32" s="30">
        <v>2188623.2762242211</v>
      </c>
      <c r="O32" s="7">
        <v>8443586.8642564304</v>
      </c>
      <c r="P32" s="7">
        <v>11182339.577019434</v>
      </c>
      <c r="Q32" s="7">
        <v>9485633.728341151</v>
      </c>
      <c r="R32" s="7">
        <v>11173781.065157559</v>
      </c>
      <c r="S32" s="7">
        <f t="shared" si="2"/>
        <v>40285341.234774575</v>
      </c>
      <c r="T32" s="10">
        <v>3726550.0000000005</v>
      </c>
      <c r="U32" s="7">
        <v>44718600.000000007</v>
      </c>
      <c r="V32" s="11">
        <v>11179650.000000002</v>
      </c>
      <c r="W32" s="7">
        <v>11179650.000000002</v>
      </c>
      <c r="X32" s="7">
        <v>11179650.000000002</v>
      </c>
      <c r="Y32" s="7">
        <v>11179650.000000002</v>
      </c>
      <c r="Z32" s="15"/>
    </row>
    <row r="33" spans="1:26" x14ac:dyDescent="0.25">
      <c r="A33" s="23"/>
      <c r="B33" s="6" t="s">
        <v>19</v>
      </c>
      <c r="C33" s="11">
        <v>52507</v>
      </c>
      <c r="D33" s="7">
        <v>170.20090167933537</v>
      </c>
      <c r="E33" s="8">
        <v>1.246</v>
      </c>
      <c r="F33" s="8">
        <v>1.0514501114137165</v>
      </c>
      <c r="G33" s="9">
        <v>1</v>
      </c>
      <c r="H33" s="8">
        <v>1.1000000000000001</v>
      </c>
      <c r="I33" s="8">
        <v>1.1499999999999999</v>
      </c>
      <c r="J33" s="24">
        <v>0.61752121871742061</v>
      </c>
      <c r="K33" s="7">
        <f t="shared" si="1"/>
        <v>442.41266223996735</v>
      </c>
      <c r="L33" s="7">
        <f t="shared" si="0"/>
        <v>173.3613699922422</v>
      </c>
      <c r="M33" s="34">
        <v>23229761.656233966</v>
      </c>
      <c r="N33" s="33">
        <v>9102685.4541826621</v>
      </c>
      <c r="O33" s="7">
        <v>20872143.659332514</v>
      </c>
      <c r="P33" s="7">
        <v>27343453.398236558</v>
      </c>
      <c r="Q33" s="10">
        <v>23504610.395346448</v>
      </c>
      <c r="R33" s="7">
        <v>40757020.276519775</v>
      </c>
      <c r="S33" s="7">
        <f t="shared" si="2"/>
        <v>112477227.72943529</v>
      </c>
      <c r="T33" s="10">
        <v>3669375</v>
      </c>
      <c r="U33" s="7">
        <v>44032500</v>
      </c>
      <c r="V33" s="11">
        <v>11008125</v>
      </c>
      <c r="W33" s="7">
        <v>11008125</v>
      </c>
      <c r="X33" s="7">
        <v>11008125</v>
      </c>
      <c r="Y33" s="7">
        <v>11008125</v>
      </c>
      <c r="Z33" s="15"/>
    </row>
    <row r="34" spans="1:26" ht="30" x14ac:dyDescent="0.25">
      <c r="A34" s="23"/>
      <c r="B34" s="6" t="s">
        <v>45</v>
      </c>
      <c r="C34" s="11">
        <v>260</v>
      </c>
      <c r="D34" s="7">
        <v>170.20090167933537</v>
      </c>
      <c r="E34" s="17">
        <v>1.099</v>
      </c>
      <c r="F34" s="9">
        <v>1</v>
      </c>
      <c r="G34" s="9">
        <v>1</v>
      </c>
      <c r="H34" s="8">
        <v>1</v>
      </c>
      <c r="I34" s="8">
        <v>0.9</v>
      </c>
      <c r="J34" s="24">
        <v>0.61752121871742061</v>
      </c>
      <c r="K34" s="7">
        <f t="shared" si="1"/>
        <v>264.04047844674272</v>
      </c>
      <c r="L34" s="7">
        <f t="shared" si="0"/>
        <v>103.46543619519211</v>
      </c>
      <c r="M34" s="34">
        <v>68650.524396153109</v>
      </c>
      <c r="N34" s="32">
        <v>26901.013410749951</v>
      </c>
      <c r="O34" s="7">
        <v>0</v>
      </c>
      <c r="P34" s="7">
        <v>10455.556075621907</v>
      </c>
      <c r="Q34" s="7">
        <v>36254.228003777069</v>
      </c>
      <c r="R34" s="7">
        <v>108545.85642189591</v>
      </c>
      <c r="S34" s="7">
        <f t="shared" si="2"/>
        <v>155255.64050129487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5"/>
    </row>
    <row r="35" spans="1:26" s="1" customFormat="1" x14ac:dyDescent="0.25">
      <c r="A35" s="26"/>
      <c r="B35" s="16" t="s">
        <v>37</v>
      </c>
      <c r="C35" s="27">
        <v>986243</v>
      </c>
      <c r="D35" s="19">
        <v>170.2</v>
      </c>
      <c r="E35" s="18"/>
      <c r="F35" s="13"/>
      <c r="G35" s="13"/>
      <c r="H35" s="13"/>
      <c r="I35" s="8"/>
      <c r="J35" s="27"/>
      <c r="K35" s="19">
        <f t="shared" si="1"/>
        <v>434.34724835738933</v>
      </c>
      <c r="L35" s="19">
        <f t="shared" si="0"/>
        <v>170.20090167933535</v>
      </c>
      <c r="M35" s="31">
        <f>SUM(M12:M34)</f>
        <v>428371933.26173675</v>
      </c>
      <c r="N35" s="31">
        <f t="shared" ref="N35:Y35" si="3">SUM(N12:N34)</f>
        <v>167859447.87493274</v>
      </c>
      <c r="O35" s="31">
        <f t="shared" si="3"/>
        <v>396125577.77692509</v>
      </c>
      <c r="P35" s="31">
        <f t="shared" si="3"/>
        <v>540931880.52607512</v>
      </c>
      <c r="Q35" s="31">
        <f t="shared" si="3"/>
        <v>468328880.96374273</v>
      </c>
      <c r="R35" s="31">
        <f t="shared" si="3"/>
        <v>764090829.01160216</v>
      </c>
      <c r="S35" s="31">
        <f t="shared" si="3"/>
        <v>2169477168.2783451</v>
      </c>
      <c r="T35" s="31">
        <f t="shared" si="3"/>
        <v>34225520</v>
      </c>
      <c r="U35" s="31">
        <f t="shared" si="3"/>
        <v>411097640</v>
      </c>
      <c r="V35" s="31">
        <f t="shared" si="3"/>
        <v>102676560</v>
      </c>
      <c r="W35" s="31">
        <f t="shared" si="3"/>
        <v>102676560</v>
      </c>
      <c r="X35" s="31">
        <f t="shared" si="3"/>
        <v>102774410</v>
      </c>
      <c r="Y35" s="31">
        <f t="shared" si="3"/>
        <v>102970110</v>
      </c>
      <c r="Z35" s="15"/>
    </row>
    <row r="36" spans="1:26" x14ac:dyDescent="0.25">
      <c r="C36" s="14"/>
      <c r="M36" s="15"/>
      <c r="N36" s="15"/>
      <c r="O36" s="15"/>
      <c r="P36" s="15"/>
      <c r="Q36" s="15"/>
      <c r="R36" s="15"/>
      <c r="S36" s="15"/>
    </row>
    <row r="37" spans="1:26" x14ac:dyDescent="0.25">
      <c r="U37" s="15"/>
      <c r="V37" s="15"/>
      <c r="W37" s="15"/>
      <c r="X37" s="15"/>
      <c r="Y37" s="15"/>
    </row>
  </sheetData>
  <mergeCells count="1">
    <mergeCell ref="C9:J9"/>
  </mergeCells>
  <pageMargins left="0.11811023622047245" right="0.15748031496062992" top="0.78740157480314965" bottom="0.35433070866141736" header="0.31496062992125984" footer="0.31496062992125984"/>
  <pageSetup paperSize="9" scale="50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ноябрь</vt:lpstr>
      <vt:lpstr>ноябрь!Заголовки_для_печати</vt:lpstr>
      <vt:lpstr>ноябрь!Область_печати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Кравчук</dc:creator>
  <cp:lastModifiedBy>Васильева</cp:lastModifiedBy>
  <cp:lastPrinted>2023-12-01T06:59:27Z</cp:lastPrinted>
  <dcterms:created xsi:type="dcterms:W3CDTF">2019-12-09T08:46:05Z</dcterms:created>
  <dcterms:modified xsi:type="dcterms:W3CDTF">2023-12-01T07:00:24Z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